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9200" windowHeight="11010"/>
  </bookViews>
  <sheets>
    <sheet name="2009" sheetId="1" r:id="rId1"/>
    <sheet name="Лист2" sheetId="2" r:id="rId2"/>
    <sheet name="Лист3" sheetId="3" r:id="rId3"/>
  </sheets>
  <definedNames>
    <definedName name="_xlnm.Print_Area" localSheetId="0">'2009'!$A$1:$F$28</definedName>
  </definedNames>
  <calcPr calcId="145621"/>
</workbook>
</file>

<file path=xl/calcChain.xml><?xml version="1.0" encoding="utf-8"?>
<calcChain xmlns="http://schemas.openxmlformats.org/spreadsheetml/2006/main">
  <c r="C13" i="1" l="1"/>
  <c r="C17" i="1"/>
  <c r="D33" i="1" l="1"/>
  <c r="E33" i="1"/>
  <c r="D8" i="1"/>
  <c r="E8" i="1"/>
  <c r="D19" i="1"/>
  <c r="E19" i="1"/>
  <c r="D11" i="1"/>
  <c r="D18" i="1"/>
  <c r="D9" i="1" s="1"/>
  <c r="D32" i="1" l="1"/>
  <c r="C11" i="1" l="1"/>
  <c r="E18" i="1"/>
  <c r="E32" i="1" s="1"/>
  <c r="E11" i="1"/>
  <c r="F10" i="1"/>
  <c r="F12" i="1"/>
  <c r="F13" i="1"/>
  <c r="F14" i="1"/>
  <c r="F15" i="1"/>
  <c r="F16" i="1"/>
  <c r="F17" i="1"/>
  <c r="F11" i="1" l="1"/>
  <c r="E9" i="1" l="1"/>
  <c r="F21" i="1"/>
  <c r="C19" i="1"/>
  <c r="F19" i="1" s="1"/>
  <c r="C18" i="1" l="1"/>
  <c r="C32" i="1" s="1"/>
  <c r="F18" i="1" l="1"/>
  <c r="F32" i="1" s="1"/>
  <c r="C8" i="1"/>
  <c r="F8" i="1" s="1"/>
  <c r="C9" i="1"/>
  <c r="F9" i="1" s="1"/>
  <c r="C33" i="1" l="1"/>
  <c r="F33" i="1"/>
</calcChain>
</file>

<file path=xl/comments1.xml><?xml version="1.0" encoding="utf-8"?>
<comments xmlns="http://schemas.openxmlformats.org/spreadsheetml/2006/main">
  <authors>
    <author>С.А. Степанова</author>
  </authors>
  <commentList>
    <comment ref="C13" author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ahoma"/>
            <family val="2"/>
            <charset val="204"/>
          </rPr>
          <t>в т.ч. 166 667 НДС 20%</t>
        </r>
      </text>
    </comment>
    <comment ref="C17" author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в т.ч.: 833 337  - НДС основного договора: 166 667 - НДС соисполнителя</t>
        </r>
      </text>
    </comment>
  </commentList>
</comments>
</file>

<file path=xl/sharedStrings.xml><?xml version="1.0" encoding="utf-8"?>
<sst xmlns="http://schemas.openxmlformats.org/spreadsheetml/2006/main" count="49" uniqueCount="37">
  <si>
    <t>СМЕТА РАСХОДОВ</t>
  </si>
  <si>
    <t xml:space="preserve">  </t>
  </si>
  <si>
    <t>Наименование статей расходов</t>
  </si>
  <si>
    <t>Оплата труда штатных сотрудников</t>
  </si>
  <si>
    <t>Оплата труда внештатных сотрудников</t>
  </si>
  <si>
    <t>Расходные материалы</t>
  </si>
  <si>
    <t>НДС</t>
  </si>
  <si>
    <t>Итого, доля исполнителей</t>
  </si>
  <si>
    <t>ВСЕГО</t>
  </si>
  <si>
    <t>Руководитель работ</t>
  </si>
  <si>
    <t>(ФИО)</t>
  </si>
  <si>
    <t>Всего</t>
  </si>
  <si>
    <t>(рублей)</t>
  </si>
  <si>
    <t>Начальник ПФУ</t>
  </si>
  <si>
    <t>Ю.В. Захарова</t>
  </si>
  <si>
    <t>Прочие прямые расходы</t>
  </si>
  <si>
    <t>Оборудование</t>
  </si>
  <si>
    <t>код КОСГУ</t>
  </si>
  <si>
    <t>212, 222, 226, 290</t>
  </si>
  <si>
    <t>Командировочные расходы (вкл. суточные, проживание, транспортные расходы)</t>
  </si>
  <si>
    <r>
      <t>ЕСН на оплату труда штатных сотрудников</t>
    </r>
    <r>
      <rPr>
        <b/>
        <sz val="12"/>
        <color indexed="8"/>
        <rFont val="Times New Roman"/>
        <family val="1"/>
        <charset val="204"/>
      </rPr>
      <t xml:space="preserve"> (30,2%)</t>
    </r>
  </si>
  <si>
    <r>
      <t xml:space="preserve">ЕСН на оплату труда внештатных сотрудников </t>
    </r>
    <r>
      <rPr>
        <b/>
        <sz val="12"/>
        <color indexed="8"/>
        <rFont val="Times New Roman"/>
        <family val="1"/>
        <charset val="204"/>
      </rPr>
      <t>(27,1%)</t>
    </r>
  </si>
  <si>
    <t>Организации - соисполнители (в т.ч. НДС)</t>
  </si>
  <si>
    <t>проверка:</t>
  </si>
  <si>
    <r>
      <t xml:space="preserve">по договору                                                </t>
    </r>
    <r>
      <rPr>
        <i/>
        <sz val="14"/>
        <color indexed="8"/>
        <rFont val="Times New Roman"/>
        <family val="1"/>
        <charset val="204"/>
      </rPr>
      <t>№ договора, наименование Заказчика</t>
    </r>
  </si>
  <si>
    <t xml:space="preserve">Накладные расходы </t>
  </si>
  <si>
    <t>…… год</t>
  </si>
  <si>
    <t>рассчитывается автоматически</t>
  </si>
  <si>
    <t>1. введите сумму контракта</t>
  </si>
  <si>
    <r>
      <t xml:space="preserve">от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 </t>
    </r>
    <r>
      <rPr>
        <i/>
        <sz val="14"/>
        <color theme="1"/>
        <rFont val="Times New Roman"/>
        <family val="1"/>
        <charset val="204"/>
      </rPr>
      <t>дата заключения договора</t>
    </r>
  </si>
  <si>
    <t>3. введите сумму НДС в основном договоре (при наличии), уменьшенную на сумму НДС организации-соисполнителя (при наличии)</t>
  </si>
  <si>
    <t>5. введите сумму (при наличии)</t>
  </si>
  <si>
    <t>2. введите % отчислений в ЦБ. Если стоимость договора &lt;=2 млн. рублей, отчисления 20%, если более - 30%</t>
  </si>
  <si>
    <t>4. введите сумму (при наличии). Указывается стоимость договоров с соисполнителем, вкл. НДС (при наличии)</t>
  </si>
  <si>
    <t>Пошаговый алгоритм заполнения сметы расходов:</t>
  </si>
  <si>
    <t>* Строки, выделенные желтой заливкой, заполняются подразделением. Данные заполняются в рублях, в целых числах.</t>
  </si>
  <si>
    <t>2020 год (образец)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</si>
</sst>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21" x14ac:knownFonts="1">
    <font>
      <sz val="8"/>
      <color theme="1"/>
      <name val="Times New Roman"/>
      <family val="2"/>
      <charset val="204"/>
    </font>
    <font>
      <b/>
      <sz val="12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8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11"/>
      <color indexed="81"/>
      <name val="Tahoma"/>
      <family val="2"/>
      <charset val="204"/>
    </font>
    <font>
      <b/>
      <sz val="12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/>
    <xf numFmtId="0" fontId="5" fillId="0" borderId="0" xfId="0" applyFont="1"/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164" fontId="4" fillId="2" borderId="1" xfId="2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165" fontId="6" fillId="3" borderId="1" xfId="2" applyNumberFormat="1" applyFont="1" applyFill="1" applyBorder="1"/>
    <xf numFmtId="165" fontId="10" fillId="0" borderId="1" xfId="2" applyNumberFormat="1" applyFont="1" applyBorder="1"/>
    <xf numFmtId="165" fontId="10" fillId="3" borderId="1" xfId="2" applyNumberFormat="1" applyFont="1" applyFill="1" applyBorder="1"/>
    <xf numFmtId="165" fontId="6" fillId="0" borderId="1" xfId="2" applyNumberFormat="1" applyFont="1" applyBorder="1"/>
    <xf numFmtId="0" fontId="10" fillId="0" borderId="2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164" fontId="8" fillId="0" borderId="0" xfId="2" applyFont="1" applyFill="1" applyBorder="1"/>
    <xf numFmtId="0" fontId="7" fillId="0" borderId="0" xfId="0" applyFont="1"/>
    <xf numFmtId="0" fontId="6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165" fontId="5" fillId="0" borderId="0" xfId="0" applyNumberFormat="1" applyFont="1"/>
    <xf numFmtId="0" fontId="14" fillId="3" borderId="1" xfId="0" applyFont="1" applyFill="1" applyBorder="1" applyAlignment="1">
      <alignment horizontal="center" vertical="center"/>
    </xf>
    <xf numFmtId="165" fontId="15" fillId="0" borderId="1" xfId="2" applyNumberFormat="1" applyFont="1" applyBorder="1"/>
    <xf numFmtId="165" fontId="15" fillId="3" borderId="1" xfId="2" applyNumberFormat="1" applyFont="1" applyFill="1" applyBorder="1"/>
    <xf numFmtId="165" fontId="16" fillId="0" borderId="1" xfId="2" applyNumberFormat="1" applyFont="1" applyBorder="1"/>
    <xf numFmtId="165" fontId="16" fillId="3" borderId="1" xfId="2" applyNumberFormat="1" applyFont="1" applyFill="1" applyBorder="1"/>
    <xf numFmtId="49" fontId="18" fillId="0" borderId="1" xfId="0" applyNumberFormat="1" applyFont="1" applyBorder="1" applyAlignment="1">
      <alignment horizontal="center" wrapText="1"/>
    </xf>
    <xf numFmtId="9" fontId="16" fillId="3" borderId="1" xfId="1" applyFont="1" applyFill="1" applyBorder="1" applyAlignment="1">
      <alignment horizontal="center"/>
    </xf>
    <xf numFmtId="9" fontId="6" fillId="3" borderId="1" xfId="1" applyFont="1" applyFill="1" applyBorder="1" applyAlignment="1">
      <alignment horizontal="center"/>
    </xf>
    <xf numFmtId="165" fontId="19" fillId="0" borderId="1" xfId="2" applyNumberFormat="1" applyFont="1" applyBorder="1"/>
    <xf numFmtId="165" fontId="20" fillId="0" borderId="1" xfId="2" applyNumberFormat="1" applyFont="1" applyBorder="1"/>
    <xf numFmtId="0" fontId="4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6" fillId="3" borderId="2" xfId="0" applyFont="1" applyFill="1" applyBorder="1" applyAlignment="1">
      <alignment horizontal="left"/>
    </xf>
    <xf numFmtId="165" fontId="10" fillId="0" borderId="0" xfId="0" applyNumberFormat="1" applyFont="1"/>
    <xf numFmtId="164" fontId="5" fillId="0" borderId="0" xfId="2" applyFont="1"/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abSelected="1" view="pageBreakPreview" topLeftCell="A4" zoomScale="80" zoomScaleNormal="100" zoomScaleSheetLayoutView="80" workbookViewId="0">
      <selection activeCell="C13" sqref="C13"/>
    </sheetView>
  </sheetViews>
  <sheetFormatPr defaultRowHeight="15.75" x14ac:dyDescent="0.25"/>
  <cols>
    <col min="1" max="1" width="66.83203125" style="2" customWidth="1"/>
    <col min="2" max="2" width="24.33203125" style="2" customWidth="1"/>
    <col min="3" max="5" width="29.33203125" style="2" customWidth="1"/>
    <col min="6" max="6" width="29.83203125" style="2" customWidth="1"/>
    <col min="7" max="7" width="83.33203125" style="2" customWidth="1"/>
    <col min="8" max="16384" width="9.33203125" style="2"/>
  </cols>
  <sheetData>
    <row r="1" spans="1:9" ht="20.25" x14ac:dyDescent="0.3">
      <c r="A1" s="42" t="s">
        <v>0</v>
      </c>
      <c r="B1" s="42"/>
      <c r="C1" s="42"/>
      <c r="D1" s="42"/>
      <c r="E1" s="42"/>
      <c r="F1" s="42"/>
      <c r="G1" s="1"/>
      <c r="H1" s="1"/>
      <c r="I1" s="1"/>
    </row>
    <row r="2" spans="1:9" ht="18.75" x14ac:dyDescent="0.3">
      <c r="A2" s="8"/>
      <c r="B2" s="8"/>
      <c r="C2" s="9"/>
      <c r="D2" s="27"/>
      <c r="E2" s="8"/>
      <c r="F2" s="8"/>
      <c r="G2" s="1"/>
      <c r="H2" s="1"/>
      <c r="I2" s="1"/>
    </row>
    <row r="3" spans="1:9" ht="27" customHeight="1" x14ac:dyDescent="0.3">
      <c r="A3" s="43" t="s">
        <v>24</v>
      </c>
      <c r="B3" s="43"/>
      <c r="C3" s="43"/>
      <c r="D3" s="43"/>
      <c r="E3" s="43"/>
      <c r="F3" s="43"/>
      <c r="G3" s="1"/>
      <c r="H3" s="1"/>
      <c r="I3" s="1"/>
    </row>
    <row r="4" spans="1:9" ht="27" customHeight="1" x14ac:dyDescent="0.3">
      <c r="A4" s="43" t="s">
        <v>29</v>
      </c>
      <c r="B4" s="43"/>
      <c r="C4" s="43"/>
      <c r="D4" s="43"/>
      <c r="E4" s="43"/>
      <c r="F4" s="43"/>
      <c r="G4" s="1"/>
      <c r="H4" s="1"/>
      <c r="I4" s="1"/>
    </row>
    <row r="5" spans="1:9" ht="18.75" x14ac:dyDescent="0.3">
      <c r="A5" s="5"/>
      <c r="B5" s="6"/>
      <c r="C5" s="9"/>
      <c r="D5" s="27"/>
      <c r="E5" s="5"/>
      <c r="F5" s="1"/>
      <c r="G5" s="1"/>
      <c r="H5" s="1"/>
      <c r="I5" s="1"/>
    </row>
    <row r="6" spans="1:9" ht="18.75" x14ac:dyDescent="0.3">
      <c r="F6" s="16" t="s">
        <v>12</v>
      </c>
      <c r="G6" s="40" t="s">
        <v>34</v>
      </c>
    </row>
    <row r="7" spans="1:9" ht="23.25" customHeight="1" x14ac:dyDescent="0.25">
      <c r="A7" s="3" t="s">
        <v>2</v>
      </c>
      <c r="B7" s="3" t="s">
        <v>17</v>
      </c>
      <c r="C7" s="30" t="s">
        <v>36</v>
      </c>
      <c r="D7" s="28" t="s">
        <v>26</v>
      </c>
      <c r="E7" s="28" t="s">
        <v>26</v>
      </c>
      <c r="F7" s="3" t="s">
        <v>11</v>
      </c>
    </row>
    <row r="8" spans="1:9" ht="33.75" customHeight="1" x14ac:dyDescent="0.3">
      <c r="A8" s="10" t="s">
        <v>3</v>
      </c>
      <c r="B8" s="7">
        <v>211</v>
      </c>
      <c r="C8" s="31">
        <f>ROUND((C18-C10-C11-C12-C13-C14-C15-C16-C17)/1.302,0)</f>
        <v>1366462</v>
      </c>
      <c r="D8" s="39">
        <f t="shared" ref="D8:E8" si="0">ROUND((D18-D10-D11-D12-D13-D14-D15-D16-D17)/1.302,0)</f>
        <v>0</v>
      </c>
      <c r="E8" s="39">
        <f t="shared" si="0"/>
        <v>0</v>
      </c>
      <c r="F8" s="12">
        <f t="shared" ref="F8:F21" si="1">SUM(C8:E8)</f>
        <v>1366462</v>
      </c>
      <c r="G8" s="35" t="s">
        <v>27</v>
      </c>
    </row>
    <row r="9" spans="1:9" ht="33.75" customHeight="1" x14ac:dyDescent="0.3">
      <c r="A9" s="10" t="s">
        <v>20</v>
      </c>
      <c r="B9" s="7">
        <v>213</v>
      </c>
      <c r="C9" s="31">
        <f>ROUND(C8*0.302,0)</f>
        <v>412672</v>
      </c>
      <c r="D9" s="18">
        <f>ROUND(D8*0.302,0)</f>
        <v>0</v>
      </c>
      <c r="E9" s="18">
        <f>ROUND(E8*0.302,0)</f>
        <v>0</v>
      </c>
      <c r="F9" s="12">
        <f t="shared" si="1"/>
        <v>412672</v>
      </c>
      <c r="G9" s="35" t="s">
        <v>27</v>
      </c>
    </row>
    <row r="10" spans="1:9" ht="33.75" customHeight="1" x14ac:dyDescent="0.3">
      <c r="A10" s="10" t="s">
        <v>4</v>
      </c>
      <c r="B10" s="7">
        <v>226</v>
      </c>
      <c r="C10" s="32">
        <v>200000</v>
      </c>
      <c r="D10" s="19"/>
      <c r="E10" s="19"/>
      <c r="F10" s="12">
        <f t="shared" si="1"/>
        <v>200000</v>
      </c>
      <c r="G10" s="7" t="s">
        <v>31</v>
      </c>
    </row>
    <row r="11" spans="1:9" ht="30.6" customHeight="1" x14ac:dyDescent="0.3">
      <c r="A11" s="10" t="s">
        <v>21</v>
      </c>
      <c r="B11" s="7">
        <v>226</v>
      </c>
      <c r="C11" s="31">
        <f>ROUND(C10*0.271,0)</f>
        <v>54200</v>
      </c>
      <c r="D11" s="18">
        <f>ROUND(D10*0.271,0)</f>
        <v>0</v>
      </c>
      <c r="E11" s="18">
        <f>ROUND(E10*0.271,0)</f>
        <v>0</v>
      </c>
      <c r="F11" s="12">
        <f t="shared" si="1"/>
        <v>54200</v>
      </c>
      <c r="G11" s="35" t="s">
        <v>27</v>
      </c>
    </row>
    <row r="12" spans="1:9" ht="34.5" customHeight="1" x14ac:dyDescent="0.3">
      <c r="A12" s="10" t="s">
        <v>19</v>
      </c>
      <c r="B12" s="7" t="s">
        <v>18</v>
      </c>
      <c r="C12" s="32">
        <v>100000</v>
      </c>
      <c r="D12" s="19"/>
      <c r="E12" s="19"/>
      <c r="F12" s="12">
        <f t="shared" si="1"/>
        <v>100000</v>
      </c>
      <c r="G12" s="7" t="s">
        <v>31</v>
      </c>
      <c r="I12" s="2" t="s">
        <v>1</v>
      </c>
    </row>
    <row r="13" spans="1:9" ht="47.25" customHeight="1" x14ac:dyDescent="0.3">
      <c r="A13" s="10" t="s">
        <v>22</v>
      </c>
      <c r="B13" s="7">
        <v>226</v>
      </c>
      <c r="C13" s="32">
        <f>833333+166667</f>
        <v>1000000</v>
      </c>
      <c r="D13" s="19"/>
      <c r="E13" s="19"/>
      <c r="F13" s="12">
        <f t="shared" si="1"/>
        <v>1000000</v>
      </c>
      <c r="G13" s="7" t="s">
        <v>33</v>
      </c>
    </row>
    <row r="14" spans="1:9" ht="30.75" customHeight="1" x14ac:dyDescent="0.3">
      <c r="A14" s="10" t="s">
        <v>5</v>
      </c>
      <c r="B14" s="7">
        <v>340</v>
      </c>
      <c r="C14" s="32">
        <v>20000</v>
      </c>
      <c r="D14" s="19"/>
      <c r="E14" s="19"/>
      <c r="F14" s="12">
        <f t="shared" si="1"/>
        <v>20000</v>
      </c>
      <c r="G14" s="7" t="s">
        <v>31</v>
      </c>
    </row>
    <row r="15" spans="1:9" ht="30.75" customHeight="1" x14ac:dyDescent="0.3">
      <c r="A15" s="10" t="s">
        <v>16</v>
      </c>
      <c r="B15" s="7">
        <v>310</v>
      </c>
      <c r="C15" s="32">
        <v>100000</v>
      </c>
      <c r="D15" s="19"/>
      <c r="E15" s="19"/>
      <c r="F15" s="12">
        <f t="shared" si="1"/>
        <v>100000</v>
      </c>
      <c r="G15" s="7" t="s">
        <v>31</v>
      </c>
    </row>
    <row r="16" spans="1:9" ht="30.75" customHeight="1" x14ac:dyDescent="0.3">
      <c r="A16" s="10" t="s">
        <v>15</v>
      </c>
      <c r="B16" s="7">
        <v>226</v>
      </c>
      <c r="C16" s="32">
        <v>80000</v>
      </c>
      <c r="D16" s="19"/>
      <c r="E16" s="19"/>
      <c r="F16" s="12">
        <f t="shared" si="1"/>
        <v>80000</v>
      </c>
      <c r="G16" s="7" t="s">
        <v>31</v>
      </c>
    </row>
    <row r="17" spans="1:7" ht="54.75" customHeight="1" x14ac:dyDescent="0.3">
      <c r="A17" s="10" t="s">
        <v>6</v>
      </c>
      <c r="B17" s="7">
        <v>290</v>
      </c>
      <c r="C17" s="32">
        <f>833333-166667</f>
        <v>666666</v>
      </c>
      <c r="D17" s="19"/>
      <c r="E17" s="19"/>
      <c r="F17" s="12">
        <f t="shared" si="1"/>
        <v>666666</v>
      </c>
      <c r="G17" s="7" t="s">
        <v>30</v>
      </c>
    </row>
    <row r="18" spans="1:7" ht="29.25" customHeight="1" x14ac:dyDescent="0.3">
      <c r="A18" s="11" t="s">
        <v>7</v>
      </c>
      <c r="B18" s="7"/>
      <c r="C18" s="33">
        <f>C21-C19</f>
        <v>4000000</v>
      </c>
      <c r="D18" s="20">
        <f>D21-D19</f>
        <v>0</v>
      </c>
      <c r="E18" s="20">
        <f>E21-E19</f>
        <v>0</v>
      </c>
      <c r="F18" s="12">
        <f t="shared" si="1"/>
        <v>4000000</v>
      </c>
      <c r="G18" s="35" t="s">
        <v>27</v>
      </c>
    </row>
    <row r="19" spans="1:7" ht="47.25" customHeight="1" x14ac:dyDescent="0.3">
      <c r="A19" s="11" t="s">
        <v>25</v>
      </c>
      <c r="B19" s="7"/>
      <c r="C19" s="33">
        <f>ROUND((C21-C17-C13)*C20,0)</f>
        <v>1000000</v>
      </c>
      <c r="D19" s="38">
        <f t="shared" ref="D19:E19" si="2">ROUND((D21-D17-D13)*D20,0)</f>
        <v>0</v>
      </c>
      <c r="E19" s="38">
        <f t="shared" si="2"/>
        <v>0</v>
      </c>
      <c r="F19" s="12">
        <f t="shared" si="1"/>
        <v>1000000</v>
      </c>
      <c r="G19" s="35" t="s">
        <v>27</v>
      </c>
    </row>
    <row r="20" spans="1:7" ht="36.75" customHeight="1" x14ac:dyDescent="0.3">
      <c r="A20" s="11"/>
      <c r="B20" s="7"/>
      <c r="C20" s="36">
        <v>0.3</v>
      </c>
      <c r="D20" s="37"/>
      <c r="E20" s="37"/>
      <c r="F20" s="12"/>
      <c r="G20" s="7" t="s">
        <v>32</v>
      </c>
    </row>
    <row r="21" spans="1:7" ht="31.5" customHeight="1" x14ac:dyDescent="0.3">
      <c r="A21" s="4" t="s">
        <v>8</v>
      </c>
      <c r="B21" s="4"/>
      <c r="C21" s="34">
        <v>5000000</v>
      </c>
      <c r="D21" s="17"/>
      <c r="E21" s="17"/>
      <c r="F21" s="12">
        <f t="shared" si="1"/>
        <v>5000000</v>
      </c>
      <c r="G21" s="41" t="s">
        <v>28</v>
      </c>
    </row>
    <row r="22" spans="1:7" ht="31.5" customHeight="1" x14ac:dyDescent="0.3">
      <c r="B22" s="23"/>
      <c r="C22" s="44"/>
      <c r="D22" s="44"/>
      <c r="E22" s="23"/>
    </row>
    <row r="23" spans="1:7" ht="20.25" customHeight="1" x14ac:dyDescent="0.25">
      <c r="G23" s="29"/>
    </row>
    <row r="24" spans="1:7" ht="20.25" customHeight="1" x14ac:dyDescent="0.3">
      <c r="A24" s="16" t="s">
        <v>9</v>
      </c>
      <c r="B24" s="21"/>
      <c r="C24" s="21"/>
      <c r="D24" s="21"/>
      <c r="E24" s="21"/>
      <c r="F24" s="21"/>
      <c r="G24" s="29"/>
    </row>
    <row r="25" spans="1:7" ht="20.25" customHeight="1" x14ac:dyDescent="0.3">
      <c r="A25" s="16"/>
      <c r="B25" s="22"/>
      <c r="C25" s="22"/>
      <c r="D25" s="22"/>
      <c r="E25" s="22"/>
      <c r="F25" s="22" t="s">
        <v>10</v>
      </c>
      <c r="G25" s="29"/>
    </row>
    <row r="26" spans="1:7" ht="20.25" customHeight="1" x14ac:dyDescent="0.3">
      <c r="A26" s="16"/>
      <c r="B26" s="23"/>
      <c r="C26" s="23"/>
      <c r="D26" s="23"/>
      <c r="E26" s="23"/>
      <c r="F26" s="23"/>
      <c r="G26" s="45"/>
    </row>
    <row r="27" spans="1:7" ht="20.25" customHeight="1" x14ac:dyDescent="0.3">
      <c r="A27" s="16" t="s">
        <v>13</v>
      </c>
      <c r="B27" s="21"/>
      <c r="C27" s="21"/>
      <c r="D27" s="21"/>
      <c r="E27" s="21"/>
      <c r="F27" s="21" t="s">
        <v>14</v>
      </c>
      <c r="G27" s="29"/>
    </row>
    <row r="28" spans="1:7" ht="20.25" customHeight="1" x14ac:dyDescent="0.3">
      <c r="A28" s="23"/>
      <c r="B28" s="23"/>
      <c r="C28" s="24"/>
      <c r="D28" s="24"/>
      <c r="E28" s="24"/>
      <c r="F28" s="24" t="s">
        <v>10</v>
      </c>
    </row>
    <row r="29" spans="1:7" x14ac:dyDescent="0.25">
      <c r="G29" s="29"/>
    </row>
    <row r="30" spans="1:7" ht="18.75" x14ac:dyDescent="0.3">
      <c r="A30" s="26" t="s">
        <v>35</v>
      </c>
    </row>
    <row r="32" spans="1:7" ht="19.5" x14ac:dyDescent="0.35">
      <c r="A32" s="15" t="s">
        <v>23</v>
      </c>
      <c r="B32" s="14" t="s">
        <v>11</v>
      </c>
      <c r="C32" s="25" t="b">
        <f>SUM(C18:C19)=C21</f>
        <v>1</v>
      </c>
      <c r="D32" s="25" t="b">
        <f t="shared" ref="D32:F32" si="3">SUM(D18:D19)=D21</f>
        <v>1</v>
      </c>
      <c r="E32" s="25" t="b">
        <f t="shared" si="3"/>
        <v>1</v>
      </c>
      <c r="F32" s="25" t="b">
        <f t="shared" si="3"/>
        <v>1</v>
      </c>
    </row>
    <row r="33" spans="1:6" ht="18.75" x14ac:dyDescent="0.3">
      <c r="A33" s="13"/>
      <c r="B33" s="14" t="s">
        <v>11</v>
      </c>
      <c r="C33" s="25" t="b">
        <f>ROUND(SUM(C8:C17)+C19,0)=C21</f>
        <v>1</v>
      </c>
      <c r="D33" s="25" t="b">
        <f t="shared" ref="D33:F33" si="4">ROUND(SUM(D8:D17)+D19,0)=D21</f>
        <v>1</v>
      </c>
      <c r="E33" s="25" t="b">
        <f t="shared" si="4"/>
        <v>1</v>
      </c>
      <c r="F33" s="25" t="b">
        <f t="shared" si="4"/>
        <v>1</v>
      </c>
    </row>
  </sheetData>
  <mergeCells count="3">
    <mergeCell ref="A1:F1"/>
    <mergeCell ref="A3:F3"/>
    <mergeCell ref="A4:F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2009</vt:lpstr>
      <vt:lpstr>Лист2</vt:lpstr>
      <vt:lpstr>Лист3</vt:lpstr>
      <vt:lpstr>'2009'!Область_печати</vt:lpstr>
    </vt:vector>
  </TitlesOfParts>
  <Company>HSE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С.А.</dc:creator>
  <cp:lastModifiedBy>С.А. Степанова</cp:lastModifiedBy>
  <cp:lastPrinted>2019-06-25T09:07:01Z</cp:lastPrinted>
  <dcterms:created xsi:type="dcterms:W3CDTF">2009-07-13T09:08:58Z</dcterms:created>
  <dcterms:modified xsi:type="dcterms:W3CDTF">2020-01-10T16:34:30Z</dcterms:modified>
</cp:coreProperties>
</file>